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<sst xmlns="http://schemas.openxmlformats.org/spreadsheetml/2006/main" count="14" uniqueCount="11">
  <si>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Baume</t>
  </si>
  <si>
    <t>Конц, %</t>
  </si>
  <si>
    <t xml:space="preserve">m(HCl) </t>
  </si>
  <si>
    <t>C(HCl)</t>
  </si>
  <si>
    <t>Задать концентрацию первоначального раствора (%):</t>
  </si>
  <si>
    <t>Задать нужную концентрацию (%):</t>
  </si>
  <si>
    <t>Задать требуемый объем раствора (л):</t>
  </si>
  <si>
    <t>Расчет</t>
  </si>
  <si>
    <t>Необходимо добавить в нее воды (л):</t>
  </si>
  <si>
    <r>
      <t>ρ,</t>
    </r>
    <r>
      <rPr>
        <sz val="10"/>
        <rFont val="Arial Cyr"/>
        <family val="0"/>
      </rPr>
      <t>кг/л</t>
    </r>
  </si>
  <si>
    <t>Необходимо кислоты первоначальной концентрации (л):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</si>
</sst>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29" sqref="G29"/>
    </sheetView>
  </sheetViews>
  <sheetFormatPr defaultColWidth="9.00390625" defaultRowHeight="12.75"/>
  <cols>
    <col min="2" max="2" width="0" style="0" hidden="1" customWidth="1"/>
    <col min="6" max="6" width="12.75390625" style="0" customWidth="1"/>
    <col min="7" max="7" width="14.25390625" style="0" customWidth="1"/>
  </cols>
  <sheetData>
    <row r="1" spans="1:5" ht="12.75">
      <c r="A1" t="s">
        <v>1</v>
      </c>
      <c r="B1" s="1" t="s">
        <v>0</v>
      </c>
      <c r="C1" s="5" t="s">
        <v>9</v>
      </c>
      <c r="D1" t="s">
        <v>2</v>
      </c>
      <c r="E1" t="s">
        <v>3</v>
      </c>
    </row>
    <row r="2" spans="1:5" ht="12.75">
      <c r="A2">
        <v>0</v>
      </c>
      <c r="B2">
        <v>0</v>
      </c>
      <c r="C2" s="2">
        <v>1</v>
      </c>
      <c r="D2" s="3">
        <f>A2*10*C2</f>
        <v>0</v>
      </c>
      <c r="E2" s="2">
        <f>D2/36.5</f>
        <v>0</v>
      </c>
    </row>
    <row r="3" spans="1:5" ht="12.75">
      <c r="A3">
        <v>2</v>
      </c>
      <c r="B3">
        <f>$B$2+($B$7-$B$2)*(A3-$A$2)/($A$7-$A$2)</f>
        <v>1.3199999999999998</v>
      </c>
      <c r="C3" s="2">
        <f>$C$2+($C$7-$C$2)*(A3-$A$2)/($A$7-$A$2)</f>
        <v>1.0096</v>
      </c>
      <c r="D3" s="3">
        <f aca="true" t="shared" si="0" ref="D3:D21">A3*10*C3</f>
        <v>20.192</v>
      </c>
      <c r="E3" s="2">
        <f aca="true" t="shared" si="1" ref="E3:E21">D3/36.5</f>
        <v>0.5532054794520548</v>
      </c>
    </row>
    <row r="4" spans="1:5" ht="12.75">
      <c r="A4">
        <v>4</v>
      </c>
      <c r="B4">
        <f>$B$2+($B$7-$B$2)*(A4-$A$2)/($A$7-$A$2)</f>
        <v>2.6399999999999997</v>
      </c>
      <c r="C4" s="2">
        <f>$C$2+($C$7-$C$2)*(A4-$A$2)/($A$7-$A$2)</f>
        <v>1.0192</v>
      </c>
      <c r="D4" s="3">
        <f t="shared" si="0"/>
        <v>40.768</v>
      </c>
      <c r="E4" s="2">
        <f t="shared" si="1"/>
        <v>1.116931506849315</v>
      </c>
    </row>
    <row r="5" spans="1:5" ht="12.75">
      <c r="A5">
        <v>6</v>
      </c>
      <c r="B5">
        <f>$B$2+($B$7-$B$2)*(A5-$A$2)/($A$7-$A$2)</f>
        <v>3.9599999999999995</v>
      </c>
      <c r="C5" s="2">
        <f>$C$2+($C$7-$C$2)*(A5-$A$2)/($A$7-$A$2)</f>
        <v>1.0288</v>
      </c>
      <c r="D5" s="3">
        <f t="shared" si="0"/>
        <v>61.727999999999994</v>
      </c>
      <c r="E5" s="2">
        <f t="shared" si="1"/>
        <v>1.6911780821917806</v>
      </c>
    </row>
    <row r="6" spans="1:5" ht="12.75">
      <c r="A6">
        <v>8</v>
      </c>
      <c r="B6">
        <f>$B$2+($B$7-$B$2)*(A6-$A$2)/($A$7-$A$2)</f>
        <v>5.279999999999999</v>
      </c>
      <c r="C6" s="2">
        <f>$C$2+($C$7-$C$2)*(A6-$A$2)/($A$7-$A$2)</f>
        <v>1.0384</v>
      </c>
      <c r="D6" s="3">
        <f t="shared" si="0"/>
        <v>83.072</v>
      </c>
      <c r="E6" s="2">
        <f t="shared" si="1"/>
        <v>2.2759452054794522</v>
      </c>
    </row>
    <row r="7" spans="1:5" ht="12.75">
      <c r="A7">
        <v>10</v>
      </c>
      <c r="B7">
        <v>6.6</v>
      </c>
      <c r="C7" s="2">
        <v>1.048</v>
      </c>
      <c r="D7" s="3">
        <f t="shared" si="0"/>
        <v>104.80000000000001</v>
      </c>
      <c r="E7" s="2">
        <f t="shared" si="1"/>
        <v>2.871232876712329</v>
      </c>
    </row>
    <row r="8" spans="1:5" ht="12.75">
      <c r="A8">
        <v>12</v>
      </c>
      <c r="B8">
        <f>$B$7+($B$12-$B$7)*(A8-$A$7)/($A$12-$A$7)</f>
        <v>7.88</v>
      </c>
      <c r="C8" s="2">
        <f>$C$7+($C$12-$C$7)*(A8-$A$7)/($A$12-$A$7)</f>
        <v>1.058</v>
      </c>
      <c r="D8" s="3">
        <f t="shared" si="0"/>
        <v>126.96000000000001</v>
      </c>
      <c r="E8" s="2">
        <f t="shared" si="1"/>
        <v>3.4783561643835617</v>
      </c>
    </row>
    <row r="9" spans="1:5" ht="12.75">
      <c r="A9">
        <v>14</v>
      </c>
      <c r="B9">
        <f>$B$7+($B$12-$B$7)*(A9-$A$7)/($A$12-$A$7)</f>
        <v>9.16</v>
      </c>
      <c r="C9" s="2">
        <f>$C$7+($C$12-$C$7)*(A9-$A$7)/($A$12-$A$7)</f>
        <v>1.068</v>
      </c>
      <c r="D9" s="3">
        <f t="shared" si="0"/>
        <v>149.52</v>
      </c>
      <c r="E9" s="2">
        <f t="shared" si="1"/>
        <v>4.096438356164384</v>
      </c>
    </row>
    <row r="10" spans="1:5" ht="12.75">
      <c r="A10">
        <v>16</v>
      </c>
      <c r="B10">
        <f>$B$7+($B$12-$B$7)*(A10-$A$7)/($A$12-$A$7)</f>
        <v>10.440000000000001</v>
      </c>
      <c r="C10" s="2">
        <f>$C$7+($C$12-$C$7)*(A10-$A$7)/($A$12-$A$7)</f>
        <v>1.078</v>
      </c>
      <c r="D10" s="3">
        <f t="shared" si="0"/>
        <v>172.48000000000002</v>
      </c>
      <c r="E10" s="2">
        <f t="shared" si="1"/>
        <v>4.725479452054795</v>
      </c>
    </row>
    <row r="11" spans="1:5" ht="12.75">
      <c r="A11">
        <v>18</v>
      </c>
      <c r="B11">
        <f>$B$7+($B$12-$B$7)*(A11-$A$7)/($A$12-$A$7)</f>
        <v>11.719999999999999</v>
      </c>
      <c r="C11" s="2">
        <f>$C$7+($C$12-$C$7)*(A11-$A$7)/($A$12-$A$7)</f>
        <v>1.088</v>
      </c>
      <c r="D11" s="3">
        <f t="shared" si="0"/>
        <v>195.84</v>
      </c>
      <c r="E11" s="2">
        <f t="shared" si="1"/>
        <v>5.365479452054795</v>
      </c>
    </row>
    <row r="12" spans="1:5" ht="12.75">
      <c r="A12">
        <v>20</v>
      </c>
      <c r="B12">
        <v>13</v>
      </c>
      <c r="C12" s="2">
        <v>1.098</v>
      </c>
      <c r="D12" s="3">
        <f t="shared" si="0"/>
        <v>219.60000000000002</v>
      </c>
      <c r="E12" s="2">
        <f t="shared" si="1"/>
        <v>6.016438356164384</v>
      </c>
    </row>
    <row r="13" spans="1:5" ht="12.75">
      <c r="A13">
        <v>22</v>
      </c>
      <c r="B13">
        <f>$B$12+($B$17-$B$12)*(A13-$A$12)/($A$17-$A$12)</f>
        <v>14.2</v>
      </c>
      <c r="C13" s="2">
        <f>$C$12+($C$17-$C$12)*(A13-$A$12)/($A$17-$A$12)</f>
        <v>1.1082</v>
      </c>
      <c r="D13" s="3">
        <f t="shared" si="0"/>
        <v>243.80400000000003</v>
      </c>
      <c r="E13" s="2">
        <f t="shared" si="1"/>
        <v>6.679561643835617</v>
      </c>
    </row>
    <row r="14" spans="1:5" ht="12.75">
      <c r="A14">
        <v>24</v>
      </c>
      <c r="B14">
        <f>$B$12+($B$17-$B$12)*(A14-$A$12)/($A$17-$A$12)</f>
        <v>15.4</v>
      </c>
      <c r="C14" s="2">
        <f>$C$12+($C$17-$C$12)*(A14-$A$12)/($A$17-$A$12)</f>
        <v>1.1184</v>
      </c>
      <c r="D14" s="3">
        <f t="shared" si="0"/>
        <v>268.416</v>
      </c>
      <c r="E14" s="2">
        <f t="shared" si="1"/>
        <v>7.35386301369863</v>
      </c>
    </row>
    <row r="15" spans="1:5" ht="12.75">
      <c r="A15">
        <v>26</v>
      </c>
      <c r="B15">
        <f>$B$12+($B$17-$B$12)*(A15-$A$12)/($A$17-$A$12)</f>
        <v>16.6</v>
      </c>
      <c r="C15" s="2">
        <f>$C$12+($C$17-$C$12)*(A15-$A$12)/($A$17-$A$12)</f>
        <v>1.1286</v>
      </c>
      <c r="D15" s="3">
        <f t="shared" si="0"/>
        <v>293.43600000000004</v>
      </c>
      <c r="E15" s="2">
        <f t="shared" si="1"/>
        <v>8.039342465753426</v>
      </c>
    </row>
    <row r="16" spans="1:5" ht="12.75">
      <c r="A16">
        <v>28</v>
      </c>
      <c r="B16">
        <f>$B$12+($B$17-$B$12)*(A16-$A$12)/($A$17-$A$12)</f>
        <v>17.8</v>
      </c>
      <c r="C16" s="2">
        <f>$C$12+($C$17-$C$12)*(A16-$A$12)/($A$17-$A$12)</f>
        <v>1.1388</v>
      </c>
      <c r="D16" s="3">
        <f t="shared" si="0"/>
        <v>318.86400000000003</v>
      </c>
      <c r="E16" s="2">
        <f t="shared" si="1"/>
        <v>8.736</v>
      </c>
    </row>
    <row r="17" spans="1:5" ht="12.75">
      <c r="A17">
        <v>30</v>
      </c>
      <c r="B17">
        <v>19</v>
      </c>
      <c r="C17" s="2">
        <v>1.149</v>
      </c>
      <c r="D17" s="3">
        <f t="shared" si="0"/>
        <v>344.7</v>
      </c>
      <c r="E17" s="2">
        <f t="shared" si="1"/>
        <v>9.443835616438356</v>
      </c>
    </row>
    <row r="18" spans="1:5" ht="12.75">
      <c r="A18">
        <v>32</v>
      </c>
      <c r="B18">
        <v>20</v>
      </c>
      <c r="C18" s="2">
        <v>1.159</v>
      </c>
      <c r="D18" s="3">
        <f t="shared" si="0"/>
        <v>370.88</v>
      </c>
      <c r="E18" s="2">
        <f t="shared" si="1"/>
        <v>10.161095890410959</v>
      </c>
    </row>
    <row r="19" spans="1:5" ht="12.75">
      <c r="A19">
        <v>34</v>
      </c>
      <c r="B19">
        <v>21</v>
      </c>
      <c r="C19" s="2">
        <v>1.169</v>
      </c>
      <c r="D19" s="3">
        <f t="shared" si="0"/>
        <v>397.46000000000004</v>
      </c>
      <c r="E19" s="2">
        <f t="shared" si="1"/>
        <v>10.889315068493152</v>
      </c>
    </row>
    <row r="20" spans="1:5" ht="12.75">
      <c r="A20">
        <v>36</v>
      </c>
      <c r="B20">
        <v>22</v>
      </c>
      <c r="C20" s="2">
        <v>1.179</v>
      </c>
      <c r="D20" s="3">
        <f t="shared" si="0"/>
        <v>424.44</v>
      </c>
      <c r="E20" s="2">
        <f t="shared" si="1"/>
        <v>11.628493150684932</v>
      </c>
    </row>
    <row r="21" spans="1:5" ht="12.75">
      <c r="A21">
        <v>38</v>
      </c>
      <c r="B21">
        <v>23</v>
      </c>
      <c r="C21" s="2">
        <v>1.189</v>
      </c>
      <c r="D21" s="3">
        <f t="shared" si="0"/>
        <v>451.82000000000005</v>
      </c>
      <c r="E21" s="2">
        <f t="shared" si="1"/>
        <v>12.378630136986303</v>
      </c>
    </row>
    <row r="22" spans="8:10" ht="12.75">
      <c r="H22" s="5" t="s">
        <v>9</v>
      </c>
      <c r="I22" t="s">
        <v>2</v>
      </c>
      <c r="J22" t="s">
        <v>3</v>
      </c>
    </row>
    <row r="23" spans="1:10" ht="12.75">
      <c r="A23" t="s">
        <v>4</v>
      </c>
      <c r="G23" s="4">
        <v>20</v>
      </c>
      <c r="H23">
        <f>LOOKUP($G$23,$A$2:$A$21,$C$2:$C$21)</f>
        <v>1.098</v>
      </c>
      <c r="I23" s="3">
        <f>LOOKUP($G$23,$A$2:$A$21,$D$2:$D$21)</f>
        <v>219.60000000000002</v>
      </c>
      <c r="J23" s="2">
        <f>LOOKUP($G$23,$A$2:$A$21,$E$2:$E$21)</f>
        <v>6.016438356164384</v>
      </c>
    </row>
    <row r="24" spans="1:10" ht="12.75">
      <c r="A24" t="s">
        <v>5</v>
      </c>
      <c r="G24" s="4">
        <v>4</v>
      </c>
      <c r="H24" s="2">
        <f>LOOKUP($G$24,$A$2:$A$21,$C$2:$C$21)</f>
        <v>1.0192</v>
      </c>
      <c r="I24" s="3">
        <f>LOOKUP($G$24,$A$2:$A$21,$D$2:$D$21)</f>
        <v>40.768</v>
      </c>
      <c r="J24" s="2">
        <f>LOOKUP($G$24,$A$2:$A$21,$E$2:$E$21)</f>
        <v>1.116931506849315</v>
      </c>
    </row>
    <row r="25" spans="1:7" ht="12.75">
      <c r="A25" t="s">
        <v>6</v>
      </c>
      <c r="G25" s="4">
        <v>0.25</v>
      </c>
    </row>
    <row r="26" ht="12.75">
      <c r="A26" t="s">
        <v>7</v>
      </c>
    </row>
    <row r="27" spans="1:7" ht="12.75">
      <c r="A27" t="s">
        <v>10</v>
      </c>
      <c r="G27" s="6">
        <f>J24*G25/J23</f>
        <v>0.04641165755919854</v>
      </c>
    </row>
    <row r="28" spans="1:7" ht="12.75">
      <c r="A28" t="s">
        <v>8</v>
      </c>
      <c r="G28" s="6">
        <f>G25-G27</f>
        <v>0.20358834244080146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Zemlianov_A</dc:creator>
  <cp:keywords/>
  <dc:description/>
  <cp:lastModifiedBy>Zemlianov_A</cp:lastModifiedBy>
  <dcterms:created xsi:type="dcterms:W3CDTF">2009-10-19T09:35:37Z</dcterms:created>
  <dcterms:modified xsi:type="dcterms:W3CDTF">2009-10-19T11:01:51Z</dcterms:modified>
  <cp:category/>
  <cp:version/>
  <cp:contentType/>
  <cp:contentStatus/>
</cp:coreProperties>
</file>